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kfile\ZRK\NRR\NRRc\2. POZNAŃ\2. ZADANIA CELOWE\Kontrakty 2025\MPK 25 24 012 - remont mostu w km 16,071 LK 377\Podwykonawstwo\2. Roboty budowlane\"/>
    </mc:Choice>
  </mc:AlternateContent>
  <xr:revisionPtr revIDLastSave="0" documentId="13_ncr:1_{7B88E56C-D1D9-46C4-B933-45125BD36253}" xr6:coauthVersionLast="47" xr6:coauthVersionMax="47" xr10:uidLastSave="{00000000-0000-0000-0000-000000000000}"/>
  <bookViews>
    <workbookView xWindow="-28920" yWindow="735" windowWidth="29040" windowHeight="15720" tabRatio="845" xr2:uid="{00000000-000D-0000-FFFF-FFFF00000000}"/>
  </bookViews>
  <sheets>
    <sheet name="Robocizna" sheetId="41" r:id="rId1"/>
    <sheet name="Materiał" sheetId="42" r:id="rId2"/>
    <sheet name="Sprzęt" sheetId="43" r:id="rId3"/>
    <sheet name="Podsumowanie" sheetId="44" r:id="rId4"/>
  </sheets>
  <definedNames>
    <definedName name="_xlnm.Print_Area" localSheetId="0">Robocizna!$A$1:$F$85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1" l="1"/>
  <c r="F6" i="42"/>
  <c r="F6" i="43" l="1"/>
  <c r="F7" i="43" s="1"/>
  <c r="B4" i="44" s="1"/>
  <c r="F8" i="43" l="1"/>
  <c r="F9" i="43" s="1"/>
  <c r="F7" i="42" l="1"/>
  <c r="B3" i="44" s="1"/>
  <c r="F8" i="42" l="1"/>
  <c r="F9" i="42" s="1"/>
  <c r="F69" i="41" l="1"/>
  <c r="F66" i="41" l="1"/>
  <c r="F63" i="41"/>
  <c r="F58" i="41"/>
  <c r="F51" i="41"/>
  <c r="F54" i="41"/>
  <c r="F55" i="41"/>
  <c r="F53" i="41"/>
  <c r="F52" i="41"/>
  <c r="A12" i="41"/>
  <c r="F10" i="41"/>
  <c r="F70" i="41" s="1"/>
  <c r="B2" i="44" l="1"/>
  <c r="B5" i="44" s="1"/>
  <c r="B6" i="44" s="1"/>
  <c r="B7" i="44" s="1"/>
  <c r="F71" i="41"/>
  <c r="F72" i="41" s="1"/>
  <c r="A13" i="41"/>
  <c r="A14" i="41" s="1"/>
  <c r="A15" i="41" s="1"/>
  <c r="A17" i="41" l="1"/>
  <c r="A18" i="41" s="1"/>
  <c r="A19" i="41" s="1"/>
  <c r="A20" i="41" s="1"/>
  <c r="A21" i="41" s="1"/>
  <c r="A22" i="41" s="1"/>
  <c r="A23" i="41" s="1"/>
  <c r="A24" i="41" s="1"/>
  <c r="A25" i="41" s="1"/>
  <c r="A26" i="41" s="1"/>
  <c r="F67" i="41"/>
  <c r="F65" i="41"/>
  <c r="F64" i="41"/>
  <c r="F62" i="41"/>
  <c r="F60" i="41"/>
  <c r="F59" i="41"/>
  <c r="F49" i="41"/>
  <c r="F48" i="41"/>
  <c r="F47" i="41"/>
  <c r="F46" i="41"/>
  <c r="F45" i="41"/>
  <c r="A28" i="41" l="1"/>
  <c r="A29" i="41" s="1"/>
  <c r="A30" i="41" s="1"/>
  <c r="F56" i="41"/>
  <c r="F44" i="41"/>
  <c r="F12" i="41"/>
  <c r="A32" i="41" l="1"/>
  <c r="A33" i="41" s="1"/>
  <c r="A34" i="41" s="1"/>
  <c r="A35" i="41" s="1"/>
  <c r="A36" i="41" s="1"/>
  <c r="F40" i="41"/>
  <c r="F38" i="41"/>
  <c r="F36" i="41"/>
  <c r="F35" i="41"/>
  <c r="F34" i="41"/>
  <c r="F33" i="41"/>
  <c r="F32" i="41"/>
  <c r="F30" i="41"/>
  <c r="F29" i="41"/>
  <c r="F28" i="41"/>
  <c r="F43" i="41"/>
  <c r="F42" i="41"/>
  <c r="F41" i="41"/>
  <c r="A38" i="41" l="1"/>
  <c r="A40" i="41" s="1"/>
  <c r="A41" i="41" s="1"/>
  <c r="A42" i="41" s="1"/>
  <c r="A43" i="41" s="1"/>
  <c r="A44" i="41" s="1"/>
  <c r="A45" i="41" s="1"/>
  <c r="A46" i="41" s="1"/>
  <c r="A47" i="41" s="1"/>
  <c r="A48" i="41" s="1"/>
  <c r="A49" i="41" s="1"/>
  <c r="F26" i="41"/>
  <c r="F25" i="41"/>
  <c r="F24" i="41"/>
  <c r="F23" i="41"/>
  <c r="F22" i="41"/>
  <c r="F21" i="41"/>
  <c r="F20" i="41"/>
  <c r="F19" i="41"/>
  <c r="F18" i="41"/>
  <c r="F17" i="41"/>
  <c r="F15" i="41"/>
  <c r="F14" i="41"/>
  <c r="F13" i="41"/>
  <c r="F8" i="41"/>
  <c r="A51" i="41" l="1"/>
  <c r="A52" i="41" s="1"/>
  <c r="A53" i="41" s="1"/>
  <c r="A54" i="41" s="1"/>
  <c r="A55" i="41" l="1"/>
  <c r="A56" i="41" s="1"/>
  <c r="A58" i="41" s="1"/>
  <c r="A59" i="41" s="1"/>
  <c r="A60" i="41" s="1"/>
  <c r="A62" i="41" s="1"/>
  <c r="A63" i="41" s="1"/>
  <c r="A64" i="41" s="1"/>
  <c r="A65" i="41" s="1"/>
  <c r="A66" i="41" s="1"/>
  <c r="A67" i="41" s="1"/>
  <c r="A69" i="41" s="1"/>
</calcChain>
</file>

<file path=xl/sharedStrings.xml><?xml version="1.0" encoding="utf-8"?>
<sst xmlns="http://schemas.openxmlformats.org/spreadsheetml/2006/main" count="235" uniqueCount="105">
  <si>
    <t>Lp.</t>
  </si>
  <si>
    <t>Jednostka</t>
  </si>
  <si>
    <t>Ilość</t>
  </si>
  <si>
    <t>*</t>
  </si>
  <si>
    <t>kpl</t>
  </si>
  <si>
    <t>Wyszczególnienie elementów rozliczeniowych</t>
  </si>
  <si>
    <t>Zadanie:</t>
  </si>
  <si>
    <t>Wartość</t>
  </si>
  <si>
    <t>Cena jednostkowa</t>
  </si>
  <si>
    <t>szt</t>
  </si>
  <si>
    <t>Robocizna</t>
  </si>
  <si>
    <t>Wartość netto</t>
  </si>
  <si>
    <t>VAT [ 23%]</t>
  </si>
  <si>
    <t xml:space="preserve">Wartość brutto </t>
  </si>
  <si>
    <t>Naprawa ciosów podłożyskowych mostu w km 14,509</t>
  </si>
  <si>
    <t>WYKOPY FUNDAMENTOWE</t>
  </si>
  <si>
    <t>t</t>
  </si>
  <si>
    <t>Usunięcie nitów i śrub</t>
  </si>
  <si>
    <t>Wykonaywanie połączeńna śruby sprężające M24</t>
  </si>
  <si>
    <t>m</t>
  </si>
  <si>
    <t>Spawanie łukowe doczołowe blach spoiną V - spawanie blach podkładek pod szyny toczne</t>
  </si>
  <si>
    <t>m spoiny</t>
  </si>
  <si>
    <t>ZABEZPIECZENIE KONSTRUKCJI STALOWEJ</t>
  </si>
  <si>
    <t>IZOLACJA</t>
  </si>
  <si>
    <t>Karczowanie krzewów w rejonie obiektu</t>
  </si>
  <si>
    <t>Rozbiórka elementow stalowych</t>
  </si>
  <si>
    <t>ROBOTY DODATKOWE</t>
  </si>
  <si>
    <t>rycz</t>
  </si>
  <si>
    <t>Założenie nowych nitów (ewentualnie srub sprężających)</t>
  </si>
  <si>
    <t>Blachy pomostu (bl. płaska 10m przeciw wykolejeniowa, blacha ryflowana gr.
7 mm przeciwpożarowa)</t>
  </si>
  <si>
    <t>Cięcie podkładek pod odbojnice Pm 49</t>
  </si>
  <si>
    <t>Montaż stołeczków centrujących pod mostownice wraz z blachami slizgowymi mocowanymi do mostownic (2kpl na mostownicę)</t>
  </si>
  <si>
    <t>Mocowanie elementów wkrętami fi 20mm</t>
  </si>
  <si>
    <t>Piaskowanie konstrukcji stalowych mostów</t>
  </si>
  <si>
    <t>Odtłuszczanie konstrukcji stalowych mostów</t>
  </si>
  <si>
    <t>Malowanie konstrukcji stalowych - podkład systemowy epoksydowy 80 μm</t>
  </si>
  <si>
    <t>Malowanie konstrukcji stalowych - międzywarstwa systemowa  80 μm</t>
  </si>
  <si>
    <t>Malowanie konstrukcji stalowych - nawierzchnia systemowa  80 μm</t>
  </si>
  <si>
    <t>OBSŁUGA GEODEZYJNA</t>
  </si>
  <si>
    <t>Demontaż odbojnic z dziobami</t>
  </si>
  <si>
    <t>NAWIERZCHNIA TOROWA</t>
  </si>
  <si>
    <t>Ułożenie nowego tłucznia</t>
  </si>
  <si>
    <t>km</t>
  </si>
  <si>
    <t>Wielokrotny demontaż odcinków szyn w miejscu wykonywania  pracy na moście, ilość etapów w zależności od przyjętej technologii. Po ostatnim etapie odwóz szyn na składowisko</t>
  </si>
  <si>
    <t>Wybranie tłucznia na długości 2x15- odwóz na składowisko</t>
  </si>
  <si>
    <t>Rozbiórka płyt betonowych pomiędzy odbojnicami (wraz z wywozem i utylizacją)</t>
  </si>
  <si>
    <t>Demontaż mostownicw etapach dostosowanych do przyjętej technologii 20 etapach i podkładów na dojazdach - po ostatnim etapie odwóz na składowisko</t>
  </si>
  <si>
    <t>Ułożenie prefabrykowanych płyt żelbetowych 30000x1300x180mmw strefach przejściowych (po 2 szt. z obu stron), na głębokości 75 cm od główki szyny, tuż za ściankami żwirowymi (4 szt)</t>
  </si>
  <si>
    <t>Nowe mostowniece typ I z mocowaniem, 60szt.</t>
  </si>
  <si>
    <t>Tymczasowa regulacja i podbicie toru na dojazdach dla umożliwienia ruchu składów towarowych z prędkością 10km/h</t>
  </si>
  <si>
    <t>Próbne obciążenie statyczne i dynamiczne wraz z projektem</t>
  </si>
  <si>
    <t>PRÓBNE OBCIĄŻENIE</t>
  </si>
  <si>
    <t>PRACE PROJEKTOWE</t>
  </si>
  <si>
    <t>KONSTRUKCJE STALOWE - STAL KONSTRUKCYJNA S235J2</t>
  </si>
  <si>
    <t>ROBOTY ROZBIÓRKOWE, REMONTOWE I PORZADKOWE</t>
  </si>
  <si>
    <t>Koszty nadzoru i uzgodnień z projektantem</t>
  </si>
  <si>
    <t>ODTWORZENIE NAWIERZCHNI TOROWEJ PO KAŻDYM ETAPIE PRAC</t>
  </si>
  <si>
    <t>Tymczasowe podklinowanie toru w zależności od technologii</t>
  </si>
  <si>
    <t>Montaż rozciętych i zdemontowanych odcinków szyn</t>
  </si>
  <si>
    <t>Zakup i montaż nowych podkładów drewnianych na dojazdach 50szt</t>
  </si>
  <si>
    <t>Zakup i montaż nowych szyn S60 - 72m, wykonanie spawów</t>
  </si>
  <si>
    <t>Montaż starych szyn odbonicowych i dziobów, nowe mocowania</t>
  </si>
  <si>
    <t>Piaskowanie i szpachlowaniezaprawami PCC powierzchni konstrukcji betonowych (podpory) pod izolację bitumiczno-lateksową</t>
  </si>
  <si>
    <t>Projekty warsztatowe konstrukcji stalowej</t>
  </si>
  <si>
    <t>Pozostałe projekty technologiczne</t>
  </si>
  <si>
    <t>Rusztowania, zabezpieczenie koryta rzeki, pomosty robocze</t>
  </si>
  <si>
    <t>Zorganizowanie placu budowy</t>
  </si>
  <si>
    <t>Koszty utrzymania zaplecza budowy i inne</t>
  </si>
  <si>
    <t>Wykonanie wykopów fundamentowych nieskalistych (kategorii I-IV)</t>
  </si>
  <si>
    <t>Wykonanie zmiany projektu remontu mostu ( w tym przeprojektowaniem stołków centrujących, ewentualnie sprawdzenie nośności) w dostosowaniu do projektu torowego  umożliwiającego prowadzenie ruchu z  prędkością 120 km/h przy zachowaniu nośności obiektu 221kN/oś i78kN/m. Projekt torowy w trakcie opracowywania (korekta niwelety i geometrii toru w planie na moście i dojazdach)</t>
  </si>
  <si>
    <t>Zasypywanie wykopów koparko-ład. samobieżną 0,5-0,6 z przemieszczeniem gruntu</t>
  </si>
  <si>
    <t>Zagęszczenie nasypów ubijakami mechanicznymi</t>
  </si>
  <si>
    <t xml:space="preserve">Wprowadzenie podziału szyn tocznych na mniejsze odcinki (założono odcinki po 18 m przy 10cięciach szyn) - rozcięcie i założenie połączeń łubkowych </t>
  </si>
  <si>
    <t>Konserwacja łożysk stalowych bez podnoszenia konstrukcji przęsła</t>
  </si>
  <si>
    <t>Obsługa geodezyjna budowy w tym geodezyjne odtworzenie trasy kolejowej                     i niwelety toru przez geodetę uprawnionego</t>
  </si>
  <si>
    <t>Wymiana elementów stalowych pomostu (podłużnic, skrajnych poprzecznic, elementów mocowania)</t>
  </si>
  <si>
    <t>Wykonaywanie połączeń na śruby sprężające M22</t>
  </si>
  <si>
    <t>Wiercenie otworów w blachach przeciwwykolejeniowych fi 26mm</t>
  </si>
  <si>
    <t>Wymiana skorodowanych lub uszkodzonych podczas demontażu elementów stalowych</t>
  </si>
  <si>
    <t>Izolacja natryskowa bitumiczno - lateksowa na odkopanych powierzchniach przyczółków pod torem</t>
  </si>
  <si>
    <t>KONSTRUKCJE STALOWE -  STAL KONSTRUKCYJNA S355J2</t>
  </si>
  <si>
    <t>Wykonanie połączeńna śruby zwykłe M22</t>
  </si>
  <si>
    <t xml:space="preserve"> Remont mostu kratowego w km 16,071 linii 377 w Kłecku</t>
  </si>
  <si>
    <t xml:space="preserve">Dostawa materiałów dla relaizacja zadania:
- pospółka na zasypki
- płyty betonowe w stefach przejściowych
- stal konstrukcyjna
- łączniki do stali: śruby zwykłe, nity lub sruby sprężające, 
- powłoki malrskie- system antykorozyjny elementów stalowych
- materiał do zabepieczenia antykorozyjnego powierchni betonowych i stalowych
- materiał do wykonania nawierzchni torowej: mostownice, blachy ppoż i przeciwwykolejeniowe, akcesoria kolejowe, szyny, podkłady drewniane, wkręty, tłuczeń kolejowy
- zaprawy i izolacje
*wycena ma obejmować całość materiałów do wykonania zadania a powyższe zestawienie ma charakter poglądowy </t>
  </si>
  <si>
    <t>Remont mostu kratowego w km 16,071 linii 377 w Kłecku</t>
  </si>
  <si>
    <t xml:space="preserve">Koszt sprzętu dla relaizacja zadania:
- koparka dwudrogowa
- rusztowania
- spawarki 
- piaskarki i sprężarki
- samochód czteroosiowy samowyładowczy
- lokomotywa do próbnych obciążeń
- agregaty prądotwórcze
*wycena ma obejmować wszystkie sprzęty i narzędzia do wykonania zadania a powyższe zestawienie ma charakter poglądowy </t>
  </si>
  <si>
    <t>Warość robocizny</t>
  </si>
  <si>
    <t>Wartość materiałów</t>
  </si>
  <si>
    <t>Wartość sprzętu</t>
  </si>
  <si>
    <t>Podatek VAT</t>
  </si>
  <si>
    <t>…..................................................</t>
  </si>
  <si>
    <t>(podpisy Wykonawcy)</t>
  </si>
  <si>
    <t>m³</t>
  </si>
  <si>
    <t>m²</t>
  </si>
  <si>
    <t>Dowóz materiału do zasypek</t>
  </si>
  <si>
    <t>Łączna wartość netto</t>
  </si>
  <si>
    <t>Łączna wartość brutto</t>
  </si>
  <si>
    <t>…....................................................................................</t>
  </si>
  <si>
    <t>Podpis Wykonawcy</t>
  </si>
  <si>
    <t>…...................................................................</t>
  </si>
  <si>
    <t>…............................................................</t>
  </si>
  <si>
    <t>Załącznik nr 1 - Rozbicie Ceny Ofertowej - robocizna</t>
  </si>
  <si>
    <t>Załącznik nr 1 - Rozbicie Ceny Ofertowej - materiał</t>
  </si>
  <si>
    <t>Załącznik nr 1 - Rozbicie Ceny Ofertowej - sprzęt</t>
  </si>
  <si>
    <t>Podsumowanie - Rozbicie Ceny Ofertowej
Remont mostu kratowego w km 16,071 linii 377 w Kłecku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</si>
</sst>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[$-415]General"/>
  </numFmts>
  <fonts count="10">
    <font>
      <sz val="10"/>
      <name val="Arial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scheme val="minor"/>
    </font>
    <font>
      <sz val="11"/>
      <color rgb="FF000000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5" fillId="0" borderId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9" fillId="0" borderId="0" applyBorder="0" applyProtection="0"/>
  </cellStyleXfs>
  <cellXfs count="127">
    <xf numFmtId="0" fontId="0" fillId="0" borderId="0" xfId="0"/>
    <xf numFmtId="4" fontId="1" fillId="0" borderId="0" xfId="0" applyNumberFormat="1" applyFont="1"/>
    <xf numFmtId="4" fontId="1" fillId="0" borderId="0" xfId="0" applyNumberFormat="1" applyFont="1" applyAlignment="1">
      <alignment horizontal="center" vertical="center"/>
    </xf>
    <xf numFmtId="44" fontId="2" fillId="0" borderId="7" xfId="3" applyFont="1" applyBorder="1" applyAlignment="1">
      <alignment horizontal="center" vertical="center"/>
    </xf>
    <xf numFmtId="44" fontId="2" fillId="0" borderId="15" xfId="3" applyFont="1" applyBorder="1" applyAlignment="1">
      <alignment horizontal="center" vertical="center"/>
    </xf>
    <xf numFmtId="44" fontId="2" fillId="0" borderId="8" xfId="3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1" fillId="2" borderId="21" xfId="0" applyNumberFormat="1" applyFont="1" applyFill="1" applyBorder="1" applyAlignment="1">
      <alignment horizontal="center" vertical="center"/>
    </xf>
    <xf numFmtId="4" fontId="0" fillId="0" borderId="28" xfId="0" applyNumberFormat="1" applyBorder="1"/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" fontId="1" fillId="2" borderId="12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" fontId="1" fillId="2" borderId="28" xfId="0" applyNumberFormat="1" applyFont="1" applyFill="1" applyBorder="1" applyAlignment="1">
      <alignment horizontal="center" vertical="center"/>
    </xf>
    <xf numFmtId="44" fontId="1" fillId="3" borderId="25" xfId="3" applyFont="1" applyFill="1" applyBorder="1" applyAlignment="1" applyProtection="1">
      <alignment horizontal="center" vertical="center"/>
    </xf>
    <xf numFmtId="44" fontId="1" fillId="3" borderId="32" xfId="3" applyFont="1" applyFill="1" applyBorder="1" applyAlignment="1" applyProtection="1">
      <alignment horizontal="center" vertical="center"/>
    </xf>
    <xf numFmtId="44" fontId="1" fillId="0" borderId="33" xfId="3" applyFont="1" applyBorder="1" applyAlignment="1" applyProtection="1">
      <alignment horizontal="center" vertical="center"/>
    </xf>
    <xf numFmtId="44" fontId="1" fillId="0" borderId="35" xfId="3" applyFont="1" applyBorder="1" applyAlignment="1" applyProtection="1">
      <alignment horizontal="center" vertical="center"/>
    </xf>
    <xf numFmtId="44" fontId="1" fillId="3" borderId="27" xfId="3" applyFont="1" applyFill="1" applyBorder="1" applyAlignment="1" applyProtection="1">
      <alignment horizontal="center" vertical="center"/>
    </xf>
    <xf numFmtId="44" fontId="1" fillId="0" borderId="37" xfId="3" applyFont="1" applyBorder="1" applyAlignment="1" applyProtection="1">
      <alignment horizontal="center" vertical="center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left" vertical="center" wrapText="1"/>
    </xf>
    <xf numFmtId="4" fontId="3" fillId="2" borderId="29" xfId="0" applyNumberFormat="1" applyFont="1" applyFill="1" applyBorder="1" applyAlignment="1">
      <alignment horizontal="left" vertical="center" wrapText="1"/>
    </xf>
    <xf numFmtId="4" fontId="3" fillId="2" borderId="19" xfId="0" applyNumberFormat="1" applyFont="1" applyFill="1" applyBorder="1" applyAlignment="1">
      <alignment horizontal="left" vertical="center" wrapText="1"/>
    </xf>
    <xf numFmtId="4" fontId="1" fillId="2" borderId="20" xfId="0" applyNumberFormat="1" applyFont="1" applyFill="1" applyBorder="1" applyAlignment="1">
      <alignment horizontal="center" vertical="center"/>
    </xf>
    <xf numFmtId="4" fontId="1" fillId="2" borderId="43" xfId="0" applyNumberFormat="1" applyFont="1" applyFill="1" applyBorder="1" applyAlignment="1">
      <alignment horizontal="center" vertical="center"/>
    </xf>
    <xf numFmtId="4" fontId="1" fillId="2" borderId="13" xfId="0" applyNumberFormat="1" applyFont="1" applyFill="1" applyBorder="1" applyAlignment="1">
      <alignment horizontal="center" vertical="center"/>
    </xf>
    <xf numFmtId="4" fontId="1" fillId="2" borderId="18" xfId="0" applyNumberFormat="1" applyFont="1" applyFill="1" applyBorder="1" applyAlignment="1">
      <alignment horizontal="center" vertical="center"/>
    </xf>
    <xf numFmtId="4" fontId="1" fillId="2" borderId="30" xfId="0" applyNumberFormat="1" applyFont="1" applyFill="1" applyBorder="1" applyAlignment="1">
      <alignment horizontal="center" vertical="center"/>
    </xf>
    <xf numFmtId="4" fontId="1" fillId="2" borderId="45" xfId="0" applyNumberFormat="1" applyFont="1" applyFill="1" applyBorder="1" applyAlignment="1">
      <alignment horizontal="center" vertical="center"/>
    </xf>
    <xf numFmtId="44" fontId="1" fillId="0" borderId="44" xfId="3" applyFont="1" applyBorder="1" applyAlignment="1" applyProtection="1">
      <alignment horizontal="center" vertical="center"/>
    </xf>
    <xf numFmtId="44" fontId="1" fillId="0" borderId="35" xfId="3" applyFont="1" applyFill="1" applyBorder="1" applyAlignment="1" applyProtection="1">
      <alignment horizontal="center" vertical="center"/>
    </xf>
    <xf numFmtId="44" fontId="1" fillId="3" borderId="38" xfId="3" applyFont="1" applyFill="1" applyBorder="1" applyAlignment="1" applyProtection="1">
      <alignment horizontal="center" vertical="center"/>
    </xf>
    <xf numFmtId="44" fontId="1" fillId="0" borderId="25" xfId="3" applyFont="1" applyFill="1" applyBorder="1" applyAlignment="1" applyProtection="1">
      <alignment horizontal="center" vertical="center"/>
    </xf>
    <xf numFmtId="4" fontId="8" fillId="0" borderId="0" xfId="0" applyNumberFormat="1" applyFont="1" applyAlignment="1">
      <alignment wrapText="1"/>
    </xf>
    <xf numFmtId="0" fontId="2" fillId="0" borderId="7" xfId="0" applyFont="1" applyBorder="1" applyAlignment="1">
      <alignment horizontal="center" vertical="center"/>
    </xf>
    <xf numFmtId="44" fontId="2" fillId="3" borderId="14" xfId="4" applyFont="1" applyFill="1" applyBorder="1" applyAlignment="1" applyProtection="1">
      <alignment horizontal="center" vertical="center"/>
    </xf>
    <xf numFmtId="44" fontId="2" fillId="0" borderId="7" xfId="4" applyFont="1" applyBorder="1" applyAlignment="1" applyProtection="1">
      <alignment horizontal="center" vertical="center"/>
    </xf>
    <xf numFmtId="44" fontId="2" fillId="0" borderId="15" xfId="4" applyFont="1" applyBorder="1" applyAlignment="1">
      <alignment horizontal="center" vertical="center"/>
    </xf>
    <xf numFmtId="44" fontId="2" fillId="0" borderId="8" xfId="4" applyFont="1" applyBorder="1" applyAlignment="1">
      <alignment horizontal="center" vertical="center"/>
    </xf>
    <xf numFmtId="44" fontId="2" fillId="0" borderId="7" xfId="4" applyFont="1" applyBorder="1" applyAlignment="1">
      <alignment horizontal="center" vertical="center"/>
    </xf>
    <xf numFmtId="44" fontId="0" fillId="0" borderId="33" xfId="0" applyNumberFormat="1" applyBorder="1"/>
    <xf numFmtId="44" fontId="0" fillId="0" borderId="35" xfId="0" applyNumberFormat="1" applyBorder="1"/>
    <xf numFmtId="44" fontId="0" fillId="0" borderId="51" xfId="0" applyNumberFormat="1" applyBorder="1"/>
    <xf numFmtId="44" fontId="3" fillId="0" borderId="33" xfId="0" applyNumberFormat="1" applyFont="1" applyBorder="1"/>
    <xf numFmtId="44" fontId="3" fillId="0" borderId="35" xfId="0" applyNumberFormat="1" applyFont="1" applyBorder="1"/>
    <xf numFmtId="44" fontId="3" fillId="0" borderId="37" xfId="0" applyNumberFormat="1" applyFont="1" applyBorder="1"/>
    <xf numFmtId="4" fontId="1" fillId="0" borderId="0" xfId="0" applyNumberFormat="1" applyFont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9" xfId="0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0" fontId="0" fillId="0" borderId="2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vertical="center" wrapText="1"/>
    </xf>
    <xf numFmtId="0" fontId="0" fillId="0" borderId="3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4" fontId="1" fillId="0" borderId="20" xfId="0" applyNumberFormat="1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/>
    </xf>
    <xf numFmtId="4" fontId="1" fillId="0" borderId="50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4" fontId="1" fillId="4" borderId="11" xfId="0" applyNumberFormat="1" applyFont="1" applyFill="1" applyBorder="1" applyAlignment="1">
      <alignment horizontal="center" vertical="center"/>
    </xf>
    <xf numFmtId="4" fontId="8" fillId="4" borderId="29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center" vertical="center" wrapText="1"/>
    </xf>
    <xf numFmtId="4" fontId="1" fillId="4" borderId="15" xfId="0" applyNumberFormat="1" applyFont="1" applyFill="1" applyBorder="1" applyAlignment="1">
      <alignment horizontal="center" vertical="center"/>
    </xf>
    <xf numFmtId="4" fontId="8" fillId="4" borderId="19" xfId="0" applyNumberFormat="1" applyFont="1" applyFill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 wrapText="1"/>
    </xf>
    <xf numFmtId="4" fontId="3" fillId="4" borderId="11" xfId="0" applyNumberFormat="1" applyFont="1" applyFill="1" applyBorder="1" applyAlignment="1">
      <alignment horizontal="center" vertical="center" wrapText="1"/>
    </xf>
    <xf numFmtId="4" fontId="3" fillId="4" borderId="13" xfId="0" applyNumberFormat="1" applyFont="1" applyFill="1" applyBorder="1" applyAlignment="1">
      <alignment horizontal="center" vertical="center" wrapText="1"/>
    </xf>
    <xf numFmtId="4" fontId="3" fillId="4" borderId="12" xfId="0" applyNumberFormat="1" applyFont="1" applyFill="1" applyBorder="1" applyAlignment="1">
      <alignment horizontal="center" vertical="center" wrapText="1"/>
    </xf>
    <xf numFmtId="4" fontId="3" fillId="4" borderId="47" xfId="0" applyNumberFormat="1" applyFont="1" applyFill="1" applyBorder="1" applyAlignment="1">
      <alignment horizontal="center" vertical="center" wrapText="1"/>
    </xf>
    <xf numFmtId="4" fontId="3" fillId="4" borderId="8" xfId="0" applyNumberFormat="1" applyFont="1" applyFill="1" applyBorder="1" applyAlignment="1">
      <alignment horizontal="center" vertical="center" wrapText="1"/>
    </xf>
    <xf numFmtId="4" fontId="3" fillId="4" borderId="22" xfId="0" applyNumberFormat="1" applyFont="1" applyFill="1" applyBorder="1" applyAlignment="1">
      <alignment horizontal="center" vertical="center" wrapText="1"/>
    </xf>
    <xf numFmtId="4" fontId="3" fillId="4" borderId="48" xfId="0" applyNumberFormat="1" applyFont="1" applyFill="1" applyBorder="1" applyAlignment="1">
      <alignment horizontal="center" vertical="center" wrapText="1"/>
    </xf>
    <xf numFmtId="4" fontId="3" fillId="4" borderId="49" xfId="0" applyNumberFormat="1" applyFont="1" applyFill="1" applyBorder="1" applyAlignment="1">
      <alignment horizontal="center" vertical="center" wrapText="1"/>
    </xf>
    <xf numFmtId="4" fontId="3" fillId="4" borderId="29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4" fontId="3" fillId="4" borderId="19" xfId="0" applyNumberFormat="1" applyFont="1" applyFill="1" applyBorder="1" applyAlignment="1">
      <alignment horizontal="center" vertical="center"/>
    </xf>
    <xf numFmtId="4" fontId="3" fillId="4" borderId="3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/>
    </xf>
    <xf numFmtId="4" fontId="8" fillId="4" borderId="29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4" fontId="8" fillId="4" borderId="19" xfId="0" applyNumberFormat="1" applyFont="1" applyFill="1" applyBorder="1" applyAlignment="1">
      <alignment horizontal="center" vertical="center"/>
    </xf>
    <xf numFmtId="4" fontId="8" fillId="4" borderId="4" xfId="0" applyNumberFormat="1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4" fontId="8" fillId="4" borderId="14" xfId="0" applyNumberFormat="1" applyFont="1" applyFill="1" applyBorder="1" applyAlignment="1">
      <alignment horizontal="center" vertical="center"/>
    </xf>
    <xf numFmtId="4" fontId="8" fillId="4" borderId="16" xfId="0" applyNumberFormat="1" applyFont="1" applyFill="1" applyBorder="1" applyAlignment="1">
      <alignment horizontal="center" vertical="center"/>
    </xf>
    <xf numFmtId="4" fontId="8" fillId="4" borderId="17" xfId="0" applyNumberFormat="1" applyFont="1" applyFill="1" applyBorder="1" applyAlignment="1">
      <alignment horizontal="center" vertical="center"/>
    </xf>
    <xf numFmtId="4" fontId="3" fillId="4" borderId="29" xfId="0" applyNumberFormat="1" applyFont="1" applyFill="1" applyBorder="1" applyAlignment="1">
      <alignment horizontal="center" vertical="center" wrapText="1"/>
    </xf>
    <xf numFmtId="4" fontId="3" fillId="4" borderId="18" xfId="0" applyNumberFormat="1" applyFont="1" applyFill="1" applyBorder="1" applyAlignment="1">
      <alignment horizontal="center" vertical="center" wrapText="1"/>
    </xf>
    <xf numFmtId="4" fontId="3" fillId="4" borderId="14" xfId="0" applyNumberFormat="1" applyFont="1" applyFill="1" applyBorder="1" applyAlignment="1">
      <alignment horizontal="center" vertical="center" wrapText="1"/>
    </xf>
    <xf numFmtId="4" fontId="3" fillId="4" borderId="11" xfId="0" applyNumberFormat="1" applyFont="1" applyFill="1" applyBorder="1" applyAlignment="1">
      <alignment horizontal="center" vertical="center" wrapText="1"/>
    </xf>
    <xf numFmtId="4" fontId="3" fillId="4" borderId="24" xfId="0" applyNumberFormat="1" applyFont="1" applyFill="1" applyBorder="1" applyAlignment="1">
      <alignment horizontal="center" vertical="center" wrapText="1"/>
    </xf>
    <xf numFmtId="4" fontId="3" fillId="4" borderId="23" xfId="0" applyNumberFormat="1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</cellXfs>
  <cellStyles count="6">
    <cellStyle name="Excel Built-in Normal" xfId="5" xr:uid="{54B495AF-FA6F-4BE5-827F-28EAD3171189}"/>
    <cellStyle name="Normalny" xfId="0" builtinId="0"/>
    <cellStyle name="Normalny 2" xfId="1" xr:uid="{00000000-0005-0000-0000-000001000000}"/>
    <cellStyle name="Tekst objaśnienia 2" xfId="2" xr:uid="{00000000-0005-0000-0000-000002000000}"/>
    <cellStyle name="Walutowy" xfId="3" builtinId="4"/>
    <cellStyle name="Walutowy 2" xfId="4" xr:uid="{5D48F786-CFAC-4E11-9778-A95E513D44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4"/>
  <sheetViews>
    <sheetView tabSelected="1" zoomScale="115" zoomScaleNormal="115" workbookViewId="0">
      <selection activeCell="I8" sqref="I8"/>
    </sheetView>
  </sheetViews>
  <sheetFormatPr defaultColWidth="9.109375" defaultRowHeight="13.2"/>
  <cols>
    <col min="1" max="1" width="8.109375" style="1" customWidth="1"/>
    <col min="2" max="2" width="67.109375" style="58" customWidth="1"/>
    <col min="3" max="3" width="10.44140625" style="2" customWidth="1"/>
    <col min="4" max="4" width="9.6640625" style="2" customWidth="1"/>
    <col min="5" max="5" width="13.5546875" style="2" customWidth="1"/>
    <col min="6" max="6" width="14.6640625" style="2" bestFit="1" customWidth="1"/>
    <col min="7" max="12" width="11.6640625" style="1" customWidth="1"/>
    <col min="13" max="16384" width="9.109375" style="1"/>
  </cols>
  <sheetData>
    <row r="1" spans="1:6" ht="24" customHeight="1" thickBot="1">
      <c r="A1" s="116" t="s">
        <v>101</v>
      </c>
      <c r="B1" s="117"/>
      <c r="C1" s="117"/>
      <c r="D1" s="117"/>
      <c r="E1" s="117"/>
      <c r="F1" s="118"/>
    </row>
    <row r="2" spans="1:6" ht="27.6" customHeight="1">
      <c r="A2" s="103" t="s">
        <v>82</v>
      </c>
      <c r="B2" s="104"/>
      <c r="C2" s="104"/>
      <c r="D2" s="104"/>
      <c r="E2" s="104"/>
      <c r="F2" s="105"/>
    </row>
    <row r="3" spans="1:6" ht="22.8" customHeight="1" thickBot="1">
      <c r="A3" s="106"/>
      <c r="B3" s="107"/>
      <c r="C3" s="107"/>
      <c r="D3" s="107"/>
      <c r="E3" s="107"/>
      <c r="F3" s="108"/>
    </row>
    <row r="4" spans="1:6" ht="26.25" customHeight="1" thickBot="1">
      <c r="A4" s="95" t="s">
        <v>0</v>
      </c>
      <c r="B4" s="119" t="s">
        <v>5</v>
      </c>
      <c r="C4" s="96" t="s">
        <v>1</v>
      </c>
      <c r="D4" s="120" t="s">
        <v>2</v>
      </c>
      <c r="E4" s="121" t="s">
        <v>8</v>
      </c>
      <c r="F4" s="122" t="s">
        <v>7</v>
      </c>
    </row>
    <row r="5" spans="1:6" ht="13.8" thickBot="1">
      <c r="A5" s="99"/>
      <c r="B5" s="123"/>
      <c r="C5" s="100"/>
      <c r="D5" s="124"/>
      <c r="E5" s="125" t="s">
        <v>10</v>
      </c>
      <c r="F5" s="126" t="s">
        <v>10</v>
      </c>
    </row>
    <row r="6" spans="1:6" ht="13.8" thickBot="1">
      <c r="A6" s="7" t="s">
        <v>3</v>
      </c>
      <c r="B6" s="21" t="s">
        <v>14</v>
      </c>
      <c r="C6" s="25" t="s">
        <v>3</v>
      </c>
      <c r="D6" s="8" t="s">
        <v>3</v>
      </c>
      <c r="E6" s="8" t="s">
        <v>3</v>
      </c>
      <c r="F6" s="26" t="s">
        <v>3</v>
      </c>
    </row>
    <row r="7" spans="1:6" ht="13.8" thickBot="1">
      <c r="A7" s="10" t="s">
        <v>3</v>
      </c>
      <c r="B7" s="22" t="s">
        <v>38</v>
      </c>
      <c r="C7" s="25" t="s">
        <v>3</v>
      </c>
      <c r="D7" s="8" t="s">
        <v>3</v>
      </c>
      <c r="E7" s="8" t="s">
        <v>3</v>
      </c>
      <c r="F7" s="26" t="s">
        <v>3</v>
      </c>
    </row>
    <row r="8" spans="1:6" ht="30" customHeight="1" thickBot="1">
      <c r="A8" s="6">
        <v>1</v>
      </c>
      <c r="B8" s="53" t="s">
        <v>74</v>
      </c>
      <c r="C8" s="49" t="s">
        <v>4</v>
      </c>
      <c r="D8" s="59">
        <v>1</v>
      </c>
      <c r="E8" s="15"/>
      <c r="F8" s="18">
        <f t="shared" ref="F8" si="0">ROUND(D8*E8,2)</f>
        <v>0</v>
      </c>
    </row>
    <row r="9" spans="1:6" ht="13.8" thickBot="1">
      <c r="A9" s="7" t="s">
        <v>3</v>
      </c>
      <c r="B9" s="22" t="s">
        <v>52</v>
      </c>
      <c r="C9" s="25" t="s">
        <v>3</v>
      </c>
      <c r="D9" s="8" t="s">
        <v>3</v>
      </c>
      <c r="E9" s="8" t="s">
        <v>3</v>
      </c>
      <c r="F9" s="26" t="s">
        <v>3</v>
      </c>
    </row>
    <row r="10" spans="1:6" ht="79.8" thickBot="1">
      <c r="A10" s="6">
        <f>A8+1</f>
        <v>2</v>
      </c>
      <c r="B10" s="53" t="s">
        <v>69</v>
      </c>
      <c r="C10" s="49" t="s">
        <v>4</v>
      </c>
      <c r="D10" s="59">
        <v>1</v>
      </c>
      <c r="E10" s="15"/>
      <c r="F10" s="18">
        <f t="shared" ref="F10" si="1">ROUND(D10*E10,2)</f>
        <v>0</v>
      </c>
    </row>
    <row r="11" spans="1:6" ht="13.8" thickBot="1">
      <c r="A11" s="7" t="s">
        <v>3</v>
      </c>
      <c r="B11" s="22" t="s">
        <v>15</v>
      </c>
      <c r="C11" s="25" t="s">
        <v>3</v>
      </c>
      <c r="D11" s="8" t="s">
        <v>3</v>
      </c>
      <c r="E11" s="8" t="s">
        <v>3</v>
      </c>
      <c r="F11" s="26" t="s">
        <v>3</v>
      </c>
    </row>
    <row r="12" spans="1:6" ht="18" customHeight="1">
      <c r="A12" s="6">
        <f>A10+1</f>
        <v>3</v>
      </c>
      <c r="B12" s="53" t="s">
        <v>68</v>
      </c>
      <c r="C12" s="65" t="s">
        <v>92</v>
      </c>
      <c r="D12" s="59">
        <v>20</v>
      </c>
      <c r="E12" s="15"/>
      <c r="F12" s="18">
        <f t="shared" ref="F12" si="2">ROUND(D12*E12,2)</f>
        <v>0</v>
      </c>
    </row>
    <row r="13" spans="1:6" ht="26.4">
      <c r="A13" s="6">
        <f t="shared" ref="A13:A67" si="3">A12+1</f>
        <v>4</v>
      </c>
      <c r="B13" s="53" t="s">
        <v>70</v>
      </c>
      <c r="C13" s="65" t="s">
        <v>92</v>
      </c>
      <c r="D13" s="59">
        <v>10</v>
      </c>
      <c r="E13" s="15"/>
      <c r="F13" s="18">
        <f t="shared" ref="F13:F15" si="4">ROUND(D13*E13,2)</f>
        <v>0</v>
      </c>
    </row>
    <row r="14" spans="1:6">
      <c r="A14" s="6">
        <f t="shared" si="3"/>
        <v>5</v>
      </c>
      <c r="B14" s="53" t="s">
        <v>71</v>
      </c>
      <c r="C14" s="65" t="s">
        <v>92</v>
      </c>
      <c r="D14" s="59">
        <v>10</v>
      </c>
      <c r="E14" s="15"/>
      <c r="F14" s="18">
        <f t="shared" si="4"/>
        <v>0</v>
      </c>
    </row>
    <row r="15" spans="1:6" ht="13.8" thickBot="1">
      <c r="A15" s="6">
        <f t="shared" si="3"/>
        <v>6</v>
      </c>
      <c r="B15" s="54" t="s">
        <v>94</v>
      </c>
      <c r="C15" s="65" t="s">
        <v>92</v>
      </c>
      <c r="D15" s="59">
        <v>5</v>
      </c>
      <c r="E15" s="15"/>
      <c r="F15" s="18">
        <f t="shared" si="4"/>
        <v>0</v>
      </c>
    </row>
    <row r="16" spans="1:6" ht="13.8" thickBot="1">
      <c r="A16" s="7" t="s">
        <v>3</v>
      </c>
      <c r="B16" s="22" t="s">
        <v>53</v>
      </c>
      <c r="C16" s="25" t="s">
        <v>3</v>
      </c>
      <c r="D16" s="8" t="s">
        <v>3</v>
      </c>
      <c r="E16" s="8" t="s">
        <v>3</v>
      </c>
      <c r="F16" s="26" t="s">
        <v>3</v>
      </c>
    </row>
    <row r="17" spans="1:6" ht="26.4">
      <c r="A17" s="6">
        <f>A15+1</f>
        <v>7</v>
      </c>
      <c r="B17" s="53" t="s">
        <v>75</v>
      </c>
      <c r="C17" s="49" t="s">
        <v>16</v>
      </c>
      <c r="D17" s="59">
        <v>10.57</v>
      </c>
      <c r="E17" s="33"/>
      <c r="F17" s="31">
        <f t="shared" ref="F17:F25" si="5">ROUND(D17*E17,2)</f>
        <v>0</v>
      </c>
    </row>
    <row r="18" spans="1:6">
      <c r="A18" s="6">
        <f t="shared" si="3"/>
        <v>8</v>
      </c>
      <c r="B18" s="53" t="s">
        <v>17</v>
      </c>
      <c r="C18" s="49" t="s">
        <v>9</v>
      </c>
      <c r="D18" s="59">
        <v>1134</v>
      </c>
      <c r="E18" s="15"/>
      <c r="F18" s="18">
        <f t="shared" si="5"/>
        <v>0</v>
      </c>
    </row>
    <row r="19" spans="1:6">
      <c r="A19" s="6">
        <f t="shared" si="3"/>
        <v>9</v>
      </c>
      <c r="B19" s="53" t="s">
        <v>28</v>
      </c>
      <c r="C19" s="49" t="s">
        <v>9</v>
      </c>
      <c r="D19" s="59">
        <v>446</v>
      </c>
      <c r="E19" s="15"/>
      <c r="F19" s="18">
        <f t="shared" si="5"/>
        <v>0</v>
      </c>
    </row>
    <row r="20" spans="1:6">
      <c r="A20" s="6">
        <f t="shared" si="3"/>
        <v>10</v>
      </c>
      <c r="B20" s="53" t="s">
        <v>76</v>
      </c>
      <c r="C20" s="49" t="s">
        <v>9</v>
      </c>
      <c r="D20" s="59">
        <v>366</v>
      </c>
      <c r="E20" s="15"/>
      <c r="F20" s="18">
        <f t="shared" si="5"/>
        <v>0</v>
      </c>
    </row>
    <row r="21" spans="1:6">
      <c r="A21" s="6">
        <f t="shared" si="3"/>
        <v>11</v>
      </c>
      <c r="B21" s="53" t="s">
        <v>18</v>
      </c>
      <c r="C21" s="49" t="s">
        <v>9</v>
      </c>
      <c r="D21" s="59">
        <v>252</v>
      </c>
      <c r="E21" s="15"/>
      <c r="F21" s="18">
        <f t="shared" si="5"/>
        <v>0</v>
      </c>
    </row>
    <row r="22" spans="1:6" ht="26.4">
      <c r="A22" s="6">
        <f t="shared" si="3"/>
        <v>12</v>
      </c>
      <c r="B22" s="53" t="s">
        <v>29</v>
      </c>
      <c r="C22" s="49" t="s">
        <v>16</v>
      </c>
      <c r="D22" s="59">
        <v>5.37</v>
      </c>
      <c r="E22" s="15"/>
      <c r="F22" s="18">
        <f t="shared" si="5"/>
        <v>0</v>
      </c>
    </row>
    <row r="23" spans="1:6">
      <c r="A23" s="6">
        <f t="shared" si="3"/>
        <v>13</v>
      </c>
      <c r="B23" s="53" t="s">
        <v>30</v>
      </c>
      <c r="C23" s="49" t="s">
        <v>19</v>
      </c>
      <c r="D23" s="59">
        <v>9.92</v>
      </c>
      <c r="E23" s="15"/>
      <c r="F23" s="18">
        <f t="shared" si="5"/>
        <v>0</v>
      </c>
    </row>
    <row r="24" spans="1:6" ht="26.4">
      <c r="A24" s="6">
        <f t="shared" si="3"/>
        <v>14</v>
      </c>
      <c r="B24" s="53" t="s">
        <v>20</v>
      </c>
      <c r="C24" s="49" t="s">
        <v>21</v>
      </c>
      <c r="D24" s="59">
        <v>9.92</v>
      </c>
      <c r="E24" s="15"/>
      <c r="F24" s="18">
        <f t="shared" si="5"/>
        <v>0</v>
      </c>
    </row>
    <row r="25" spans="1:6">
      <c r="A25" s="6">
        <f t="shared" si="3"/>
        <v>15</v>
      </c>
      <c r="B25" s="53" t="s">
        <v>77</v>
      </c>
      <c r="C25" s="49" t="s">
        <v>9</v>
      </c>
      <c r="D25" s="59">
        <v>700</v>
      </c>
      <c r="E25" s="34"/>
      <c r="F25" s="32">
        <f t="shared" si="5"/>
        <v>0</v>
      </c>
    </row>
    <row r="26" spans="1:6" ht="27" thickBot="1">
      <c r="A26" s="6">
        <f t="shared" si="3"/>
        <v>16</v>
      </c>
      <c r="B26" s="53" t="s">
        <v>78</v>
      </c>
      <c r="C26" s="49" t="s">
        <v>16</v>
      </c>
      <c r="D26" s="60">
        <v>0.38</v>
      </c>
      <c r="E26" s="33"/>
      <c r="F26" s="31">
        <f t="shared" ref="F26:F38" si="6">ROUND(D26*E26,2)</f>
        <v>0</v>
      </c>
    </row>
    <row r="27" spans="1:6" ht="13.8" thickBot="1">
      <c r="A27" s="7" t="s">
        <v>3</v>
      </c>
      <c r="B27" s="22" t="s">
        <v>80</v>
      </c>
      <c r="C27" s="25" t="s">
        <v>3</v>
      </c>
      <c r="D27" s="8" t="s">
        <v>3</v>
      </c>
      <c r="E27" s="8" t="s">
        <v>3</v>
      </c>
      <c r="F27" s="26" t="s">
        <v>3</v>
      </c>
    </row>
    <row r="28" spans="1:6" ht="26.4">
      <c r="A28" s="6">
        <f>A26+1</f>
        <v>17</v>
      </c>
      <c r="B28" s="53" t="s">
        <v>31</v>
      </c>
      <c r="C28" s="49" t="s">
        <v>4</v>
      </c>
      <c r="D28" s="59">
        <v>120</v>
      </c>
      <c r="E28" s="15"/>
      <c r="F28" s="18">
        <f t="shared" si="6"/>
        <v>0</v>
      </c>
    </row>
    <row r="29" spans="1:6">
      <c r="A29" s="6">
        <f t="shared" si="3"/>
        <v>18</v>
      </c>
      <c r="B29" s="54" t="s">
        <v>81</v>
      </c>
      <c r="C29" s="49" t="s">
        <v>9</v>
      </c>
      <c r="D29" s="59">
        <v>124</v>
      </c>
      <c r="E29" s="15"/>
      <c r="F29" s="18">
        <f t="shared" si="6"/>
        <v>0</v>
      </c>
    </row>
    <row r="30" spans="1:6" ht="13.8" thickBot="1">
      <c r="A30" s="6">
        <f t="shared" si="3"/>
        <v>19</v>
      </c>
      <c r="B30" s="53" t="s">
        <v>32</v>
      </c>
      <c r="C30" s="49" t="s">
        <v>9</v>
      </c>
      <c r="D30" s="59">
        <v>496</v>
      </c>
      <c r="E30" s="15"/>
      <c r="F30" s="18">
        <f t="shared" si="6"/>
        <v>0</v>
      </c>
    </row>
    <row r="31" spans="1:6" ht="13.8" thickBot="1">
      <c r="A31" s="7" t="s">
        <v>3</v>
      </c>
      <c r="B31" s="22" t="s">
        <v>22</v>
      </c>
      <c r="C31" s="25" t="s">
        <v>3</v>
      </c>
      <c r="D31" s="8" t="s">
        <v>3</v>
      </c>
      <c r="E31" s="8" t="s">
        <v>3</v>
      </c>
      <c r="F31" s="26" t="s">
        <v>3</v>
      </c>
    </row>
    <row r="32" spans="1:6">
      <c r="A32" s="6">
        <f>A30+1</f>
        <v>20</v>
      </c>
      <c r="B32" s="53" t="s">
        <v>33</v>
      </c>
      <c r="C32" s="65" t="s">
        <v>93</v>
      </c>
      <c r="D32" s="59">
        <v>200</v>
      </c>
      <c r="E32" s="15"/>
      <c r="F32" s="18">
        <f t="shared" si="6"/>
        <v>0</v>
      </c>
    </row>
    <row r="33" spans="1:6">
      <c r="A33" s="6">
        <f t="shared" si="3"/>
        <v>21</v>
      </c>
      <c r="B33" s="53" t="s">
        <v>34</v>
      </c>
      <c r="C33" s="65" t="s">
        <v>93</v>
      </c>
      <c r="D33" s="59">
        <v>200</v>
      </c>
      <c r="E33" s="15"/>
      <c r="F33" s="18">
        <f t="shared" si="6"/>
        <v>0</v>
      </c>
    </row>
    <row r="34" spans="1:6">
      <c r="A34" s="6">
        <f t="shared" si="3"/>
        <v>22</v>
      </c>
      <c r="B34" s="53" t="s">
        <v>35</v>
      </c>
      <c r="C34" s="65" t="s">
        <v>93</v>
      </c>
      <c r="D34" s="59">
        <v>200</v>
      </c>
      <c r="E34" s="15"/>
      <c r="F34" s="18">
        <f t="shared" si="6"/>
        <v>0</v>
      </c>
    </row>
    <row r="35" spans="1:6">
      <c r="A35" s="6">
        <f t="shared" si="3"/>
        <v>23</v>
      </c>
      <c r="B35" s="53" t="s">
        <v>36</v>
      </c>
      <c r="C35" s="65" t="s">
        <v>93</v>
      </c>
      <c r="D35" s="59">
        <v>200</v>
      </c>
      <c r="E35" s="15"/>
      <c r="F35" s="18">
        <f t="shared" si="6"/>
        <v>0</v>
      </c>
    </row>
    <row r="36" spans="1:6" ht="13.8" thickBot="1">
      <c r="A36" s="6">
        <f t="shared" si="3"/>
        <v>24</v>
      </c>
      <c r="B36" s="53" t="s">
        <v>37</v>
      </c>
      <c r="C36" s="65" t="s">
        <v>93</v>
      </c>
      <c r="D36" s="59">
        <v>200</v>
      </c>
      <c r="E36" s="15"/>
      <c r="F36" s="18">
        <f t="shared" si="6"/>
        <v>0</v>
      </c>
    </row>
    <row r="37" spans="1:6" ht="13.8" thickBot="1">
      <c r="A37" s="7" t="s">
        <v>3</v>
      </c>
      <c r="B37" s="22" t="s">
        <v>23</v>
      </c>
      <c r="C37" s="25" t="s">
        <v>3</v>
      </c>
      <c r="D37" s="8" t="s">
        <v>3</v>
      </c>
      <c r="E37" s="8" t="s">
        <v>3</v>
      </c>
      <c r="F37" s="26" t="s">
        <v>3</v>
      </c>
    </row>
    <row r="38" spans="1:6" ht="29.4" customHeight="1" thickBot="1">
      <c r="A38" s="6">
        <f>A36+1</f>
        <v>25</v>
      </c>
      <c r="B38" s="53" t="s">
        <v>79</v>
      </c>
      <c r="C38" s="65" t="s">
        <v>93</v>
      </c>
      <c r="D38" s="59">
        <v>20</v>
      </c>
      <c r="E38" s="15"/>
      <c r="F38" s="18">
        <f t="shared" si="6"/>
        <v>0</v>
      </c>
    </row>
    <row r="39" spans="1:6" ht="13.8" thickBot="1">
      <c r="A39" s="7" t="s">
        <v>3</v>
      </c>
      <c r="B39" s="22" t="s">
        <v>54</v>
      </c>
      <c r="C39" s="25" t="s">
        <v>3</v>
      </c>
      <c r="D39" s="8" t="s">
        <v>3</v>
      </c>
      <c r="E39" s="8" t="s">
        <v>3</v>
      </c>
      <c r="F39" s="26" t="s">
        <v>3</v>
      </c>
    </row>
    <row r="40" spans="1:6">
      <c r="A40" s="6">
        <f>A38+1</f>
        <v>26</v>
      </c>
      <c r="B40" s="53" t="s">
        <v>24</v>
      </c>
      <c r="C40" s="65" t="s">
        <v>93</v>
      </c>
      <c r="D40" s="59">
        <v>770</v>
      </c>
      <c r="E40" s="15"/>
      <c r="F40" s="18">
        <f>ROUND(D40*E40,2)</f>
        <v>0</v>
      </c>
    </row>
    <row r="41" spans="1:6">
      <c r="A41" s="6">
        <f t="shared" si="3"/>
        <v>27</v>
      </c>
      <c r="B41" s="53" t="s">
        <v>25</v>
      </c>
      <c r="C41" s="49" t="s">
        <v>16</v>
      </c>
      <c r="D41" s="59">
        <v>5.43</v>
      </c>
      <c r="E41" s="15"/>
      <c r="F41" s="18">
        <f t="shared" ref="F41:F67" si="7">ROUND(D41*E41,2)</f>
        <v>0</v>
      </c>
    </row>
    <row r="42" spans="1:6" ht="26.4">
      <c r="A42" s="6">
        <f t="shared" si="3"/>
        <v>28</v>
      </c>
      <c r="B42" s="53" t="s">
        <v>62</v>
      </c>
      <c r="C42" s="65" t="s">
        <v>93</v>
      </c>
      <c r="D42" s="59">
        <v>20</v>
      </c>
      <c r="E42" s="15"/>
      <c r="F42" s="18">
        <f t="shared" si="7"/>
        <v>0</v>
      </c>
    </row>
    <row r="43" spans="1:6">
      <c r="A43" s="6">
        <f t="shared" si="3"/>
        <v>29</v>
      </c>
      <c r="B43" s="53" t="s">
        <v>73</v>
      </c>
      <c r="C43" s="49" t="s">
        <v>9</v>
      </c>
      <c r="D43" s="59">
        <v>4</v>
      </c>
      <c r="E43" s="15"/>
      <c r="F43" s="18">
        <f t="shared" si="7"/>
        <v>0</v>
      </c>
    </row>
    <row r="44" spans="1:6" ht="26.4">
      <c r="A44" s="6">
        <f t="shared" si="3"/>
        <v>30</v>
      </c>
      <c r="B44" s="53" t="s">
        <v>72</v>
      </c>
      <c r="C44" s="49" t="s">
        <v>4</v>
      </c>
      <c r="D44" s="59">
        <v>1</v>
      </c>
      <c r="E44" s="15"/>
      <c r="F44" s="18">
        <f t="shared" ref="F44:F49" si="8">ROUND(D44*E44,2)</f>
        <v>0</v>
      </c>
    </row>
    <row r="45" spans="1:6" ht="39.6">
      <c r="A45" s="6">
        <f t="shared" si="3"/>
        <v>31</v>
      </c>
      <c r="B45" s="53" t="s">
        <v>43</v>
      </c>
      <c r="C45" s="49" t="s">
        <v>4</v>
      </c>
      <c r="D45" s="59">
        <v>1</v>
      </c>
      <c r="E45" s="15"/>
      <c r="F45" s="18">
        <f t="shared" si="8"/>
        <v>0</v>
      </c>
    </row>
    <row r="46" spans="1:6" ht="26.4">
      <c r="A46" s="6">
        <f t="shared" si="3"/>
        <v>32</v>
      </c>
      <c r="B46" s="53" t="s">
        <v>45</v>
      </c>
      <c r="C46" s="49" t="s">
        <v>19</v>
      </c>
      <c r="D46" s="59">
        <v>36</v>
      </c>
      <c r="E46" s="15"/>
      <c r="F46" s="18">
        <f t="shared" si="8"/>
        <v>0</v>
      </c>
    </row>
    <row r="47" spans="1:6" ht="15.6" customHeight="1">
      <c r="A47" s="6">
        <f t="shared" si="3"/>
        <v>33</v>
      </c>
      <c r="B47" s="53" t="s">
        <v>39</v>
      </c>
      <c r="C47" s="49" t="s">
        <v>19</v>
      </c>
      <c r="D47" s="59">
        <v>66</v>
      </c>
      <c r="E47" s="15"/>
      <c r="F47" s="18">
        <f t="shared" si="8"/>
        <v>0</v>
      </c>
    </row>
    <row r="48" spans="1:6" ht="28.8" customHeight="1">
      <c r="A48" s="6">
        <f t="shared" si="3"/>
        <v>34</v>
      </c>
      <c r="B48" s="53" t="s">
        <v>46</v>
      </c>
      <c r="C48" s="49" t="s">
        <v>42</v>
      </c>
      <c r="D48" s="59">
        <v>0.04</v>
      </c>
      <c r="E48" s="15"/>
      <c r="F48" s="18">
        <f t="shared" si="8"/>
        <v>0</v>
      </c>
    </row>
    <row r="49" spans="1:6" ht="16.2" customHeight="1" thickBot="1">
      <c r="A49" s="6">
        <f t="shared" si="3"/>
        <v>35</v>
      </c>
      <c r="B49" s="53" t="s">
        <v>44</v>
      </c>
      <c r="C49" s="65" t="s">
        <v>92</v>
      </c>
      <c r="D49" s="59">
        <v>30</v>
      </c>
      <c r="E49" s="15"/>
      <c r="F49" s="18">
        <f t="shared" si="8"/>
        <v>0</v>
      </c>
    </row>
    <row r="50" spans="1:6" ht="13.8" thickBot="1">
      <c r="A50" s="7" t="s">
        <v>3</v>
      </c>
      <c r="B50" s="23" t="s">
        <v>26</v>
      </c>
      <c r="C50" s="27" t="s">
        <v>3</v>
      </c>
      <c r="D50" s="12" t="s">
        <v>3</v>
      </c>
      <c r="E50" s="12" t="s">
        <v>3</v>
      </c>
      <c r="F50" s="28" t="s">
        <v>3</v>
      </c>
    </row>
    <row r="51" spans="1:6">
      <c r="A51" s="13">
        <f>A49+1</f>
        <v>36</v>
      </c>
      <c r="B51" s="67" t="s">
        <v>65</v>
      </c>
      <c r="C51" s="50" t="s">
        <v>27</v>
      </c>
      <c r="D51" s="61">
        <v>1</v>
      </c>
      <c r="E51" s="16"/>
      <c r="F51" s="17">
        <f>ROUND(D51*E51,2)</f>
        <v>0</v>
      </c>
    </row>
    <row r="52" spans="1:6">
      <c r="A52" s="13">
        <f t="shared" si="3"/>
        <v>37</v>
      </c>
      <c r="B52" s="55" t="s">
        <v>63</v>
      </c>
      <c r="C52" s="49" t="s">
        <v>27</v>
      </c>
      <c r="D52" s="59">
        <v>1</v>
      </c>
      <c r="E52" s="15"/>
      <c r="F52" s="18">
        <f t="shared" ref="F52:F55" si="9">ROUND(D52*E52,2)</f>
        <v>0</v>
      </c>
    </row>
    <row r="53" spans="1:6">
      <c r="A53" s="13">
        <f t="shared" si="3"/>
        <v>38</v>
      </c>
      <c r="B53" s="55" t="s">
        <v>64</v>
      </c>
      <c r="C53" s="49" t="s">
        <v>27</v>
      </c>
      <c r="D53" s="59">
        <v>1</v>
      </c>
      <c r="E53" s="15"/>
      <c r="F53" s="18">
        <f t="shared" si="9"/>
        <v>0</v>
      </c>
    </row>
    <row r="54" spans="1:6">
      <c r="A54" s="13">
        <f t="shared" si="3"/>
        <v>39</v>
      </c>
      <c r="B54" s="55" t="s">
        <v>66</v>
      </c>
      <c r="C54" s="49" t="s">
        <v>27</v>
      </c>
      <c r="D54" s="59">
        <v>1</v>
      </c>
      <c r="E54" s="15"/>
      <c r="F54" s="18">
        <f>ROUND(D54*E54,2)</f>
        <v>0</v>
      </c>
    </row>
    <row r="55" spans="1:6">
      <c r="A55" s="13">
        <f t="shared" si="3"/>
        <v>40</v>
      </c>
      <c r="B55" s="55" t="s">
        <v>67</v>
      </c>
      <c r="C55" s="49" t="s">
        <v>27</v>
      </c>
      <c r="D55" s="59">
        <v>1</v>
      </c>
      <c r="E55" s="15"/>
      <c r="F55" s="18">
        <f t="shared" si="9"/>
        <v>0</v>
      </c>
    </row>
    <row r="56" spans="1:6" ht="13.8" thickBot="1">
      <c r="A56" s="13">
        <f>A55+1</f>
        <v>41</v>
      </c>
      <c r="B56" s="56" t="s">
        <v>55</v>
      </c>
      <c r="C56" s="51" t="s">
        <v>27</v>
      </c>
      <c r="D56" s="62">
        <v>1</v>
      </c>
      <c r="E56" s="19"/>
      <c r="F56" s="20">
        <f t="shared" ref="F56" si="10">ROUND(D56*E56,2)</f>
        <v>0</v>
      </c>
    </row>
    <row r="57" spans="1:6" ht="13.8" thickBot="1">
      <c r="A57" s="7" t="s">
        <v>3</v>
      </c>
      <c r="B57" s="24" t="s">
        <v>40</v>
      </c>
      <c r="C57" s="29" t="s">
        <v>3</v>
      </c>
      <c r="D57" s="14" t="s">
        <v>3</v>
      </c>
      <c r="E57" s="14" t="s">
        <v>3</v>
      </c>
      <c r="F57" s="30" t="s">
        <v>3</v>
      </c>
    </row>
    <row r="58" spans="1:6" ht="39.6">
      <c r="A58" s="6">
        <f>A56+1</f>
        <v>42</v>
      </c>
      <c r="B58" s="54" t="s">
        <v>47</v>
      </c>
      <c r="C58" s="65" t="s">
        <v>93</v>
      </c>
      <c r="D58" s="59">
        <v>15.6</v>
      </c>
      <c r="E58" s="33"/>
      <c r="F58" s="31">
        <f>ROUND(D58*E58,2)</f>
        <v>0</v>
      </c>
    </row>
    <row r="59" spans="1:6">
      <c r="A59" s="6">
        <f t="shared" si="3"/>
        <v>43</v>
      </c>
      <c r="B59" s="53" t="s">
        <v>41</v>
      </c>
      <c r="C59" s="65" t="s">
        <v>92</v>
      </c>
      <c r="D59" s="59">
        <v>30</v>
      </c>
      <c r="E59" s="15"/>
      <c r="F59" s="18">
        <f t="shared" si="7"/>
        <v>0</v>
      </c>
    </row>
    <row r="60" spans="1:6" ht="13.8" thickBot="1">
      <c r="A60" s="6">
        <f t="shared" si="3"/>
        <v>44</v>
      </c>
      <c r="B60" s="57" t="s">
        <v>48</v>
      </c>
      <c r="C60" s="66" t="s">
        <v>92</v>
      </c>
      <c r="D60" s="63">
        <v>7.78</v>
      </c>
      <c r="E60" s="15"/>
      <c r="F60" s="18">
        <f t="shared" si="7"/>
        <v>0</v>
      </c>
    </row>
    <row r="61" spans="1:6" ht="13.8" thickBot="1">
      <c r="A61" s="7" t="s">
        <v>3</v>
      </c>
      <c r="B61" s="23" t="s">
        <v>56</v>
      </c>
      <c r="C61" s="27" t="s">
        <v>3</v>
      </c>
      <c r="D61" s="12" t="s">
        <v>3</v>
      </c>
      <c r="E61" s="12" t="s">
        <v>3</v>
      </c>
      <c r="F61" s="28" t="s">
        <v>3</v>
      </c>
    </row>
    <row r="62" spans="1:6">
      <c r="A62" s="13">
        <f>A60+1</f>
        <v>45</v>
      </c>
      <c r="B62" s="53" t="s">
        <v>57</v>
      </c>
      <c r="C62" s="49" t="s">
        <v>4</v>
      </c>
      <c r="D62" s="59">
        <v>1</v>
      </c>
      <c r="E62" s="15"/>
      <c r="F62" s="18">
        <f t="shared" si="7"/>
        <v>0</v>
      </c>
    </row>
    <row r="63" spans="1:6">
      <c r="A63" s="13">
        <f t="shared" si="3"/>
        <v>46</v>
      </c>
      <c r="B63" s="53" t="s">
        <v>58</v>
      </c>
      <c r="C63" s="49" t="s">
        <v>4</v>
      </c>
      <c r="D63" s="59">
        <v>1</v>
      </c>
      <c r="E63" s="15"/>
      <c r="F63" s="18">
        <f>ROUND(D63*E63,2)</f>
        <v>0</v>
      </c>
    </row>
    <row r="64" spans="1:6">
      <c r="A64" s="13">
        <f t="shared" si="3"/>
        <v>47</v>
      </c>
      <c r="B64" s="53" t="s">
        <v>59</v>
      </c>
      <c r="C64" s="49" t="s">
        <v>4</v>
      </c>
      <c r="D64" s="59">
        <v>1</v>
      </c>
      <c r="E64" s="15"/>
      <c r="F64" s="18">
        <f t="shared" si="7"/>
        <v>0</v>
      </c>
    </row>
    <row r="65" spans="1:6">
      <c r="A65" s="13">
        <f t="shared" si="3"/>
        <v>48</v>
      </c>
      <c r="B65" s="53" t="s">
        <v>60</v>
      </c>
      <c r="C65" s="49" t="s">
        <v>4</v>
      </c>
      <c r="D65" s="59">
        <v>1</v>
      </c>
      <c r="E65" s="15"/>
      <c r="F65" s="18">
        <f t="shared" si="7"/>
        <v>0</v>
      </c>
    </row>
    <row r="66" spans="1:6">
      <c r="A66" s="13">
        <f t="shared" si="3"/>
        <v>49</v>
      </c>
      <c r="B66" s="53" t="s">
        <v>61</v>
      </c>
      <c r="C66" s="49" t="s">
        <v>4</v>
      </c>
      <c r="D66" s="59">
        <v>1</v>
      </c>
      <c r="E66" s="15"/>
      <c r="F66" s="18">
        <f>ROUND(D66*E66,2)</f>
        <v>0</v>
      </c>
    </row>
    <row r="67" spans="1:6" ht="27" thickBot="1">
      <c r="A67" s="13">
        <f t="shared" si="3"/>
        <v>50</v>
      </c>
      <c r="B67" s="53" t="s">
        <v>49</v>
      </c>
      <c r="C67" s="49" t="s">
        <v>42</v>
      </c>
      <c r="D67" s="59">
        <v>0.45</v>
      </c>
      <c r="E67" s="15"/>
      <c r="F67" s="18">
        <f t="shared" si="7"/>
        <v>0</v>
      </c>
    </row>
    <row r="68" spans="1:6" ht="13.8" thickBot="1">
      <c r="A68" s="7" t="s">
        <v>3</v>
      </c>
      <c r="B68" s="24" t="s">
        <v>51</v>
      </c>
      <c r="C68" s="29" t="s">
        <v>3</v>
      </c>
      <c r="D68" s="14" t="s">
        <v>3</v>
      </c>
      <c r="E68" s="14" t="s">
        <v>3</v>
      </c>
      <c r="F68" s="30" t="s">
        <v>3</v>
      </c>
    </row>
    <row r="69" spans="1:6" ht="13.8" thickBot="1">
      <c r="A69" s="11">
        <f>A67+1</f>
        <v>51</v>
      </c>
      <c r="B69" s="53" t="s">
        <v>50</v>
      </c>
      <c r="C69" s="52" t="s">
        <v>4</v>
      </c>
      <c r="D69" s="64">
        <v>1</v>
      </c>
      <c r="E69" s="9"/>
      <c r="F69" s="20">
        <f>ROUND(D69*E69,2)</f>
        <v>0</v>
      </c>
    </row>
    <row r="70" spans="1:6" ht="27" customHeight="1" thickBot="1">
      <c r="C70" s="77" t="s">
        <v>11</v>
      </c>
      <c r="D70" s="78"/>
      <c r="E70" s="79"/>
      <c r="F70" s="4">
        <f>ROUND(SUM(F6:F69),2)</f>
        <v>0</v>
      </c>
    </row>
    <row r="71" spans="1:6" ht="13.8" thickBot="1">
      <c r="C71" s="80" t="s">
        <v>12</v>
      </c>
      <c r="D71" s="81"/>
      <c r="E71" s="82"/>
      <c r="F71" s="5">
        <f>ROUND(F70*0.23,2)</f>
        <v>0</v>
      </c>
    </row>
    <row r="72" spans="1:6" ht="13.8" thickBot="1">
      <c r="C72" s="80" t="s">
        <v>13</v>
      </c>
      <c r="D72" s="81"/>
      <c r="E72" s="82"/>
      <c r="F72" s="3">
        <f>ROUND(F70+F71,2)</f>
        <v>0</v>
      </c>
    </row>
    <row r="77" spans="1:6">
      <c r="C77" s="84" t="s">
        <v>97</v>
      </c>
      <c r="D77" s="84"/>
      <c r="E77" s="84"/>
      <c r="F77" s="84"/>
    </row>
    <row r="78" spans="1:6">
      <c r="C78" s="84"/>
      <c r="D78" s="84"/>
      <c r="E78" s="84"/>
      <c r="F78" s="84"/>
    </row>
    <row r="79" spans="1:6">
      <c r="C79" s="84"/>
      <c r="D79" s="84"/>
      <c r="E79" s="84"/>
      <c r="F79" s="84"/>
    </row>
    <row r="80" spans="1:6">
      <c r="C80" s="84"/>
      <c r="D80" s="84"/>
      <c r="E80" s="84"/>
      <c r="F80" s="84"/>
    </row>
    <row r="81" spans="3:6">
      <c r="C81" s="84"/>
      <c r="D81" s="84"/>
      <c r="E81" s="84"/>
      <c r="F81" s="84"/>
    </row>
    <row r="82" spans="3:6">
      <c r="C82" s="84"/>
      <c r="D82" s="84"/>
      <c r="E82" s="84"/>
      <c r="F82" s="84"/>
    </row>
    <row r="83" spans="3:6">
      <c r="C83" s="84"/>
      <c r="D83" s="84"/>
      <c r="E83" s="84"/>
      <c r="F83" s="84"/>
    </row>
    <row r="84" spans="3:6">
      <c r="C84" s="85" t="s">
        <v>98</v>
      </c>
      <c r="D84" s="85"/>
      <c r="E84" s="85"/>
      <c r="F84" s="85"/>
    </row>
  </sheetData>
  <mergeCells count="11">
    <mergeCell ref="A2:F3"/>
    <mergeCell ref="A1:F1"/>
    <mergeCell ref="C77:F83"/>
    <mergeCell ref="C84:F84"/>
    <mergeCell ref="C70:E70"/>
    <mergeCell ref="C71:E71"/>
    <mergeCell ref="C72:E72"/>
    <mergeCell ref="A4:A5"/>
    <mergeCell ref="D4:D5"/>
    <mergeCell ref="C4:C5"/>
    <mergeCell ref="B4:B5"/>
  </mergeCells>
  <phoneticPr fontId="7" type="noConversion"/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2A9DF-7228-455F-A86B-8254DA9131A8}">
  <sheetPr>
    <pageSetUpPr fitToPage="1"/>
  </sheetPr>
  <dimension ref="A1:L21"/>
  <sheetViews>
    <sheetView workbookViewId="0">
      <selection activeCell="H6" sqref="H6"/>
    </sheetView>
  </sheetViews>
  <sheetFormatPr defaultColWidth="9.109375" defaultRowHeight="13.2"/>
  <cols>
    <col min="1" max="1" width="8.109375" style="1" customWidth="1"/>
    <col min="2" max="2" width="65.6640625" style="1" customWidth="1"/>
    <col min="3" max="3" width="10.44140625" style="2" customWidth="1"/>
    <col min="4" max="4" width="9.6640625" style="2" customWidth="1"/>
    <col min="5" max="5" width="13.5546875" style="2" customWidth="1"/>
    <col min="6" max="6" width="14.6640625" style="2" bestFit="1" customWidth="1"/>
    <col min="7" max="12" width="11.6640625" style="1" customWidth="1"/>
    <col min="13" max="16384" width="9.109375" style="1"/>
  </cols>
  <sheetData>
    <row r="1" spans="1:12" ht="17.399999999999999" customHeight="1" thickBot="1">
      <c r="A1" s="116" t="s">
        <v>102</v>
      </c>
      <c r="B1" s="117"/>
      <c r="C1" s="117"/>
      <c r="D1" s="117"/>
      <c r="E1" s="117"/>
      <c r="F1" s="118"/>
    </row>
    <row r="2" spans="1:12" ht="13.8">
      <c r="A2" s="109" t="s">
        <v>82</v>
      </c>
      <c r="B2" s="110"/>
      <c r="C2" s="110"/>
      <c r="D2" s="110"/>
      <c r="E2" s="110"/>
      <c r="F2" s="111"/>
      <c r="G2" s="35"/>
      <c r="H2" s="35"/>
      <c r="I2" s="35"/>
      <c r="J2" s="35"/>
      <c r="K2" s="35"/>
      <c r="L2" s="35"/>
    </row>
    <row r="3" spans="1:12" ht="14.4" thickBot="1">
      <c r="A3" s="112"/>
      <c r="B3" s="86"/>
      <c r="C3" s="86"/>
      <c r="D3" s="86"/>
      <c r="E3" s="86"/>
      <c r="F3" s="113"/>
      <c r="G3" s="35"/>
      <c r="H3" s="35"/>
      <c r="I3" s="35"/>
      <c r="J3" s="35"/>
      <c r="K3" s="35"/>
      <c r="L3" s="35"/>
    </row>
    <row r="4" spans="1:12" ht="26.25" customHeight="1">
      <c r="A4" s="95" t="s">
        <v>0</v>
      </c>
      <c r="B4" s="96" t="s">
        <v>5</v>
      </c>
      <c r="C4" s="97" t="s">
        <v>1</v>
      </c>
      <c r="D4" s="98" t="s">
        <v>2</v>
      </c>
      <c r="E4" s="95" t="s">
        <v>8</v>
      </c>
      <c r="F4" s="95" t="s">
        <v>7</v>
      </c>
    </row>
    <row r="5" spans="1:12" ht="13.8" thickBot="1">
      <c r="A5" s="99"/>
      <c r="B5" s="100"/>
      <c r="C5" s="101"/>
      <c r="D5" s="102"/>
      <c r="E5" s="99"/>
      <c r="F5" s="99"/>
    </row>
    <row r="6" spans="1:12" ht="213" customHeight="1" thickBot="1">
      <c r="A6" s="36">
        <v>1</v>
      </c>
      <c r="B6" s="74" t="s">
        <v>83</v>
      </c>
      <c r="C6" s="75" t="s">
        <v>4</v>
      </c>
      <c r="D6" s="76">
        <v>1</v>
      </c>
      <c r="E6" s="37"/>
      <c r="F6" s="38">
        <f>ROUND(D6*E6,2)</f>
        <v>0</v>
      </c>
    </row>
    <row r="7" spans="1:12" ht="13.8" thickBot="1">
      <c r="C7" s="77" t="s">
        <v>11</v>
      </c>
      <c r="D7" s="78"/>
      <c r="E7" s="79"/>
      <c r="F7" s="39">
        <f>SUM(F6:F6)</f>
        <v>0</v>
      </c>
    </row>
    <row r="8" spans="1:12" ht="13.8" thickBot="1">
      <c r="C8" s="80" t="s">
        <v>12</v>
      </c>
      <c r="D8" s="81"/>
      <c r="E8" s="82"/>
      <c r="F8" s="40">
        <f>ROUND(F7*0.23,2)</f>
        <v>0</v>
      </c>
    </row>
    <row r="9" spans="1:12" ht="13.8" thickBot="1">
      <c r="C9" s="80" t="s">
        <v>13</v>
      </c>
      <c r="D9" s="81"/>
      <c r="E9" s="82"/>
      <c r="F9" s="41">
        <f>F7+F8</f>
        <v>0</v>
      </c>
    </row>
    <row r="13" spans="1:12">
      <c r="C13" s="84" t="s">
        <v>99</v>
      </c>
      <c r="D13" s="84"/>
      <c r="E13" s="84"/>
      <c r="F13" s="84"/>
    </row>
    <row r="14" spans="1:12">
      <c r="C14" s="84"/>
      <c r="D14" s="84"/>
      <c r="E14" s="84"/>
      <c r="F14" s="84"/>
    </row>
    <row r="15" spans="1:12">
      <c r="C15" s="84"/>
      <c r="D15" s="84"/>
      <c r="E15" s="84"/>
      <c r="F15" s="84"/>
    </row>
    <row r="16" spans="1:12">
      <c r="C16" s="84"/>
      <c r="D16" s="84"/>
      <c r="E16" s="84"/>
      <c r="F16" s="84"/>
    </row>
    <row r="17" spans="3:6">
      <c r="C17" s="84"/>
      <c r="D17" s="84"/>
      <c r="E17" s="84"/>
      <c r="F17" s="84"/>
    </row>
    <row r="18" spans="3:6">
      <c r="C18" s="84"/>
      <c r="D18" s="84"/>
      <c r="E18" s="84"/>
      <c r="F18" s="84"/>
    </row>
    <row r="19" spans="3:6">
      <c r="C19" s="84"/>
      <c r="D19" s="84"/>
      <c r="E19" s="84"/>
      <c r="F19" s="84"/>
    </row>
    <row r="20" spans="3:6">
      <c r="C20" s="84"/>
      <c r="D20" s="84"/>
      <c r="E20" s="84"/>
      <c r="F20" s="84"/>
    </row>
    <row r="21" spans="3:6">
      <c r="C21" s="85" t="s">
        <v>98</v>
      </c>
      <c r="D21" s="85"/>
      <c r="E21" s="85"/>
      <c r="F21" s="85"/>
    </row>
  </sheetData>
  <mergeCells count="13">
    <mergeCell ref="C13:F20"/>
    <mergeCell ref="C21:F21"/>
    <mergeCell ref="C7:E7"/>
    <mergeCell ref="C8:E8"/>
    <mergeCell ref="C9:E9"/>
    <mergeCell ref="A1:F1"/>
    <mergeCell ref="A2:F3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F7E6-1436-4EEA-850A-3A36DD4EF62A}">
  <sheetPr>
    <pageSetUpPr fitToPage="1"/>
  </sheetPr>
  <dimension ref="A1:L22"/>
  <sheetViews>
    <sheetView workbookViewId="0">
      <selection activeCell="J6" sqref="J6"/>
    </sheetView>
  </sheetViews>
  <sheetFormatPr defaultColWidth="9.109375" defaultRowHeight="13.2"/>
  <cols>
    <col min="1" max="1" width="8.109375" style="1" customWidth="1"/>
    <col min="2" max="2" width="65.6640625" style="1" customWidth="1"/>
    <col min="3" max="3" width="10.44140625" style="2" customWidth="1"/>
    <col min="4" max="4" width="9.6640625" style="2" customWidth="1"/>
    <col min="5" max="5" width="13.5546875" style="2" customWidth="1"/>
    <col min="6" max="6" width="14.6640625" style="2" bestFit="1" customWidth="1"/>
    <col min="7" max="12" width="11.6640625" style="1" customWidth="1"/>
    <col min="13" max="16384" width="9.109375" style="1"/>
  </cols>
  <sheetData>
    <row r="1" spans="1:12" ht="14.4" thickBot="1">
      <c r="A1" s="116" t="s">
        <v>103</v>
      </c>
      <c r="B1" s="117"/>
      <c r="C1" s="117"/>
      <c r="D1" s="117"/>
      <c r="E1" s="117"/>
      <c r="F1" s="118"/>
    </row>
    <row r="2" spans="1:12" ht="13.8">
      <c r="A2" s="87" t="s">
        <v>6</v>
      </c>
      <c r="B2" s="88" t="s">
        <v>84</v>
      </c>
      <c r="C2" s="89"/>
      <c r="D2" s="89"/>
      <c r="E2" s="89"/>
      <c r="F2" s="90"/>
      <c r="G2" s="35"/>
      <c r="H2" s="35"/>
      <c r="I2" s="35"/>
      <c r="J2" s="35"/>
      <c r="K2" s="35"/>
      <c r="L2" s="35"/>
    </row>
    <row r="3" spans="1:12" ht="14.4" thickBot="1">
      <c r="A3" s="91"/>
      <c r="B3" s="92"/>
      <c r="C3" s="93"/>
      <c r="D3" s="93"/>
      <c r="E3" s="93"/>
      <c r="F3" s="94"/>
      <c r="G3" s="35"/>
      <c r="H3" s="35"/>
      <c r="I3" s="35"/>
      <c r="J3" s="35"/>
      <c r="K3" s="35"/>
      <c r="L3" s="35"/>
    </row>
    <row r="4" spans="1:12" ht="26.25" customHeight="1">
      <c r="A4" s="95" t="s">
        <v>0</v>
      </c>
      <c r="B4" s="96" t="s">
        <v>5</v>
      </c>
      <c r="C4" s="97" t="s">
        <v>1</v>
      </c>
      <c r="D4" s="98" t="s">
        <v>2</v>
      </c>
      <c r="E4" s="95" t="s">
        <v>8</v>
      </c>
      <c r="F4" s="95" t="s">
        <v>7</v>
      </c>
    </row>
    <row r="5" spans="1:12" ht="13.8" thickBot="1">
      <c r="A5" s="99"/>
      <c r="B5" s="100"/>
      <c r="C5" s="101"/>
      <c r="D5" s="102"/>
      <c r="E5" s="99"/>
      <c r="F5" s="99"/>
    </row>
    <row r="6" spans="1:12" ht="157.19999999999999" customHeight="1" thickBot="1">
      <c r="A6" s="36">
        <v>1</v>
      </c>
      <c r="B6" s="74" t="s">
        <v>85</v>
      </c>
      <c r="C6" s="75" t="s">
        <v>4</v>
      </c>
      <c r="D6" s="76">
        <v>1</v>
      </c>
      <c r="E6" s="37"/>
      <c r="F6" s="38">
        <f>ROUND(D6*E6,2)</f>
        <v>0</v>
      </c>
    </row>
    <row r="7" spans="1:12" ht="13.8" thickBot="1">
      <c r="C7" s="77" t="s">
        <v>11</v>
      </c>
      <c r="D7" s="78"/>
      <c r="E7" s="79"/>
      <c r="F7" s="39">
        <f>SUM(F6:F6)</f>
        <v>0</v>
      </c>
    </row>
    <row r="8" spans="1:12" ht="13.8" thickBot="1">
      <c r="C8" s="80" t="s">
        <v>12</v>
      </c>
      <c r="D8" s="81"/>
      <c r="E8" s="82"/>
      <c r="F8" s="40">
        <f>ROUND(F7*0.23,2)</f>
        <v>0</v>
      </c>
    </row>
    <row r="9" spans="1:12" ht="13.8" thickBot="1">
      <c r="C9" s="80" t="s">
        <v>13</v>
      </c>
      <c r="D9" s="81"/>
      <c r="E9" s="82"/>
      <c r="F9" s="41">
        <f>F7+F8</f>
        <v>0</v>
      </c>
    </row>
    <row r="14" spans="1:12">
      <c r="C14" s="84" t="s">
        <v>100</v>
      </c>
      <c r="D14" s="84"/>
      <c r="E14" s="84"/>
      <c r="F14" s="84"/>
    </row>
    <row r="15" spans="1:12">
      <c r="C15" s="84"/>
      <c r="D15" s="84"/>
      <c r="E15" s="84"/>
      <c r="F15" s="84"/>
    </row>
    <row r="16" spans="1:12">
      <c r="C16" s="84"/>
      <c r="D16" s="84"/>
      <c r="E16" s="84"/>
      <c r="F16" s="84"/>
    </row>
    <row r="17" spans="3:6">
      <c r="C17" s="84"/>
      <c r="D17" s="84"/>
      <c r="E17" s="84"/>
      <c r="F17" s="84"/>
    </row>
    <row r="18" spans="3:6">
      <c r="C18" s="84"/>
      <c r="D18" s="84"/>
      <c r="E18" s="84"/>
      <c r="F18" s="84"/>
    </row>
    <row r="19" spans="3:6">
      <c r="C19" s="84"/>
      <c r="D19" s="84"/>
      <c r="E19" s="84"/>
      <c r="F19" s="84"/>
    </row>
    <row r="20" spans="3:6">
      <c r="C20" s="84"/>
      <c r="D20" s="84"/>
      <c r="E20" s="84"/>
      <c r="F20" s="84"/>
    </row>
    <row r="21" spans="3:6">
      <c r="C21" s="84"/>
      <c r="D21" s="84"/>
      <c r="E21" s="84"/>
      <c r="F21" s="84"/>
    </row>
    <row r="22" spans="3:6">
      <c r="C22" s="85" t="s">
        <v>98</v>
      </c>
      <c r="D22" s="85"/>
      <c r="E22" s="85"/>
      <c r="F22" s="85"/>
    </row>
  </sheetData>
  <mergeCells count="14">
    <mergeCell ref="C14:F21"/>
    <mergeCell ref="C22:F22"/>
    <mergeCell ref="A1:F1"/>
    <mergeCell ref="C7:E7"/>
    <mergeCell ref="C8:E8"/>
    <mergeCell ref="C9:E9"/>
    <mergeCell ref="A2:A3"/>
    <mergeCell ref="B2:F3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6F75D-AD92-4434-A70B-9BA02A820B74}">
  <sheetPr>
    <pageSetUpPr fitToPage="1"/>
  </sheetPr>
  <dimension ref="A1:E12"/>
  <sheetViews>
    <sheetView workbookViewId="0">
      <selection activeCell="M11" sqref="M11"/>
    </sheetView>
  </sheetViews>
  <sheetFormatPr defaultRowHeight="13.2"/>
  <cols>
    <col min="1" max="1" width="37.77734375" customWidth="1"/>
    <col min="2" max="2" width="57.5546875" customWidth="1"/>
  </cols>
  <sheetData>
    <row r="1" spans="1:5" ht="45.6" customHeight="1" thickBot="1">
      <c r="A1" s="114" t="s">
        <v>104</v>
      </c>
      <c r="B1" s="115"/>
    </row>
    <row r="2" spans="1:5" ht="24.6" customHeight="1">
      <c r="A2" s="68" t="s">
        <v>86</v>
      </c>
      <c r="B2" s="42">
        <f>Robocizna!F70</f>
        <v>0</v>
      </c>
    </row>
    <row r="3" spans="1:5" ht="24.6" customHeight="1">
      <c r="A3" s="69" t="s">
        <v>87</v>
      </c>
      <c r="B3" s="43">
        <f>Materiał!F7</f>
        <v>0</v>
      </c>
    </row>
    <row r="4" spans="1:5" ht="20.399999999999999" customHeight="1" thickBot="1">
      <c r="A4" s="70" t="s">
        <v>88</v>
      </c>
      <c r="B4" s="44">
        <f>Sprzęt!F7</f>
        <v>0</v>
      </c>
    </row>
    <row r="5" spans="1:5" ht="18.600000000000001" customHeight="1">
      <c r="A5" s="71" t="s">
        <v>95</v>
      </c>
      <c r="B5" s="45">
        <f>ROUND(SUM(B2:B4),2)</f>
        <v>0</v>
      </c>
    </row>
    <row r="6" spans="1:5" ht="18.600000000000001" customHeight="1">
      <c r="A6" s="72" t="s">
        <v>89</v>
      </c>
      <c r="B6" s="46">
        <f>ROUND(B5*1.23-B5,2)</f>
        <v>0</v>
      </c>
    </row>
    <row r="7" spans="1:5" ht="25.2" customHeight="1" thickBot="1">
      <c r="A7" s="73" t="s">
        <v>96</v>
      </c>
      <c r="B7" s="47">
        <f>ROUND(B6+B5,2)</f>
        <v>0</v>
      </c>
    </row>
    <row r="8" spans="1:5">
      <c r="B8" s="83" t="s">
        <v>90</v>
      </c>
    </row>
    <row r="9" spans="1:5">
      <c r="B9" s="84"/>
    </row>
    <row r="10" spans="1:5">
      <c r="B10" s="84"/>
    </row>
    <row r="11" spans="1:5" ht="64.2" customHeight="1">
      <c r="B11" s="84"/>
      <c r="C11" s="1"/>
      <c r="D11" s="1"/>
      <c r="E11" s="1"/>
    </row>
    <row r="12" spans="1:5">
      <c r="B12" s="2" t="s">
        <v>91</v>
      </c>
      <c r="C12" s="48"/>
      <c r="D12" s="48"/>
      <c r="E12" s="48"/>
    </row>
  </sheetData>
  <mergeCells count="2">
    <mergeCell ref="A1:B1"/>
    <mergeCell ref="B8:B11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Robocizna</vt:lpstr>
      <vt:lpstr>Materiał</vt:lpstr>
      <vt:lpstr>Sprzęt</vt:lpstr>
      <vt:lpstr>Podsumowanie</vt:lpstr>
      <vt:lpstr>Robocizna!Obszar_wydruku</vt:lpstr>
    </vt:vector>
  </TitlesOfParts>
  <Company>Transprojekt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</dc:creator>
  <cp:lastModifiedBy>Zarębska Daria</cp:lastModifiedBy>
  <cp:lastPrinted>2025-05-30T09:42:08Z</cp:lastPrinted>
  <dcterms:created xsi:type="dcterms:W3CDTF">2010-02-12T12:18:21Z</dcterms:created>
  <dcterms:modified xsi:type="dcterms:W3CDTF">2025-05-30T09:43:12Z</dcterms:modified>
</cp:coreProperties>
</file>